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G44" i="2" l="1"/>
  <c r="C31" i="2"/>
  <c r="E28" i="2"/>
  <c r="G59" i="2" l="1"/>
  <c r="G48" i="2"/>
  <c r="G35" i="2"/>
  <c r="G31" i="2"/>
  <c r="G23" i="2"/>
  <c r="G18" i="2"/>
  <c r="E51" i="2"/>
  <c r="E52" i="2"/>
  <c r="E53" i="2"/>
  <c r="E54" i="2"/>
  <c r="E55" i="2"/>
  <c r="E56" i="2"/>
  <c r="E57" i="2"/>
  <c r="E58" i="2"/>
  <c r="E50" i="2"/>
  <c r="E46" i="2"/>
  <c r="E47" i="2"/>
  <c r="E43" i="2"/>
  <c r="E44" i="2" s="1"/>
  <c r="E39" i="2"/>
  <c r="E40" i="2" s="1"/>
  <c r="E34" i="2"/>
  <c r="E33" i="2"/>
  <c r="E27" i="2"/>
  <c r="E29" i="2"/>
  <c r="E30" i="2"/>
  <c r="E26" i="2"/>
  <c r="E22" i="2"/>
  <c r="E21" i="2"/>
  <c r="E15" i="2"/>
  <c r="E16" i="2"/>
  <c r="E17" i="2"/>
  <c r="E14" i="2"/>
  <c r="E11" i="2"/>
  <c r="E12" i="2" s="1"/>
  <c r="E7" i="2"/>
  <c r="E8" i="2"/>
  <c r="E6" i="2"/>
  <c r="E35" i="2" l="1"/>
  <c r="E48" i="2"/>
  <c r="E9" i="2"/>
  <c r="E18" i="2"/>
  <c r="E31" i="2"/>
  <c r="E23" i="2"/>
  <c r="E59" i="2"/>
  <c r="C59" i="2"/>
  <c r="E60" i="2" l="1"/>
  <c r="G60" i="2" s="1"/>
  <c r="C9" i="2"/>
  <c r="C12" i="2"/>
  <c r="C48" i="2"/>
  <c r="C44" i="2"/>
  <c r="C40" i="2"/>
  <c r="C35" i="2"/>
  <c r="C23" i="2"/>
  <c r="C18" i="2"/>
  <c r="C60" i="2" l="1"/>
  <c r="F18" i="2" s="1"/>
  <c r="F44" i="2" l="1"/>
  <c r="F9" i="2"/>
  <c r="F23" i="2"/>
  <c r="F40" i="2"/>
  <c r="F35" i="2"/>
  <c r="F59" i="2"/>
  <c r="F31" i="2"/>
  <c r="F48" i="2"/>
  <c r="F12" i="2"/>
</calcChain>
</file>

<file path=xl/sharedStrings.xml><?xml version="1.0" encoding="utf-8"?>
<sst xmlns="http://schemas.openxmlformats.org/spreadsheetml/2006/main" count="103" uniqueCount="92">
  <si>
    <t>№</t>
  </si>
  <si>
    <t>Наименование статьи</t>
  </si>
  <si>
    <t>Доходная часть (план)</t>
  </si>
  <si>
    <t>Расходная часть (план)</t>
  </si>
  <si>
    <t>руб./мес.</t>
  </si>
  <si>
    <t>кол-во</t>
  </si>
  <si>
    <t>руб./ 6 мес.</t>
  </si>
  <si>
    <t>руб. на /м2</t>
  </si>
  <si>
    <t>Расходные материалы( инвентарь, инструменты)</t>
  </si>
  <si>
    <t>Итого по разделу</t>
  </si>
  <si>
    <t>Текущий ремонт дома</t>
  </si>
  <si>
    <t>Содержание придомовой территории</t>
  </si>
  <si>
    <t>Механическая уборка снега (трактор), (4 мес. Вывоз снега 1-2 раза в сезон</t>
  </si>
  <si>
    <t>Благоустройство в сезон с апреля по июнь ( газон, рассада, саженцы и прочее)</t>
  </si>
  <si>
    <t>Содержание мест общего пользования</t>
  </si>
  <si>
    <t>Уборка подъездов (уборщица)</t>
  </si>
  <si>
    <t>Расходные материалы(инвентарь для уборки, моющие ср-ва, спецодежда)</t>
  </si>
  <si>
    <t>Содержание и текущий ремонт внутридомо-</t>
  </si>
  <si>
    <t>вого оборудования</t>
  </si>
  <si>
    <t>Обслуживание индивидуального теплового пункта</t>
  </si>
  <si>
    <t>Расходные материалы(сантехнические детали, лампочки, электродетали)</t>
  </si>
  <si>
    <t>Обслуживание и ремонт лифтов</t>
  </si>
  <si>
    <t>Техническое обслуживание и диспетчеризация лифтов</t>
  </si>
  <si>
    <t xml:space="preserve">Обслуживание систем дымоудаления, </t>
  </si>
  <si>
    <t xml:space="preserve">пожарной аварийной сигнализации, </t>
  </si>
  <si>
    <t>пожарного гидранта</t>
  </si>
  <si>
    <t>Обслуживание систем дымоудаления, пожарной аварийной сигнализации</t>
  </si>
  <si>
    <t xml:space="preserve">Вывоз твердых бытовых отходов, </t>
  </si>
  <si>
    <t>крупногабаритного мусора</t>
  </si>
  <si>
    <t>Вывоз ТБО,</t>
  </si>
  <si>
    <t>Диспетчерская служба</t>
  </si>
  <si>
    <t xml:space="preserve"> Итого по разделу</t>
  </si>
  <si>
    <t>в подъездах</t>
  </si>
  <si>
    <t>1.1</t>
  </si>
  <si>
    <t>1.2</t>
  </si>
  <si>
    <t>1.3</t>
  </si>
  <si>
    <t>2.1</t>
  </si>
  <si>
    <t>3.1</t>
  </si>
  <si>
    <t>3.2</t>
  </si>
  <si>
    <t>3.3</t>
  </si>
  <si>
    <t>3.4</t>
  </si>
  <si>
    <t>4.1</t>
  </si>
  <si>
    <t>4.2</t>
  </si>
  <si>
    <t>5.1</t>
  </si>
  <si>
    <t>5.2</t>
  </si>
  <si>
    <t>5.3</t>
  </si>
  <si>
    <t>5.4</t>
  </si>
  <si>
    <t>5.5</t>
  </si>
  <si>
    <t>6.1</t>
  </si>
  <si>
    <t>6.2</t>
  </si>
  <si>
    <t>7.1</t>
  </si>
  <si>
    <t>8.1</t>
  </si>
  <si>
    <t>9.1</t>
  </si>
  <si>
    <t>9.2</t>
  </si>
  <si>
    <t>10.1</t>
  </si>
  <si>
    <t>10.3</t>
  </si>
  <si>
    <t>Аттестация, обучение</t>
  </si>
  <si>
    <t>10.4</t>
  </si>
  <si>
    <t>10.5</t>
  </si>
  <si>
    <t>10.6</t>
  </si>
  <si>
    <t>10.7</t>
  </si>
  <si>
    <t xml:space="preserve">Бухгалтер </t>
  </si>
  <si>
    <t>1</t>
  </si>
  <si>
    <t>10.8</t>
  </si>
  <si>
    <t>Непредвиденные расходы</t>
  </si>
  <si>
    <t>Итого за период</t>
  </si>
  <si>
    <t>10.10</t>
  </si>
  <si>
    <t>Административно-хозяйственные расходы</t>
  </si>
  <si>
    <t>Банковское обслуживание,  содержание счета,</t>
  </si>
  <si>
    <t>Обслуживание системы видеонаблюдения</t>
  </si>
  <si>
    <t>Итого тариф, руб./м2</t>
  </si>
  <si>
    <t>Содержание общего имущества дома</t>
  </si>
  <si>
    <t>Общая площадь дома:</t>
  </si>
  <si>
    <t>Обслуживание системы отопления, водоснабжения, канализации (сантехник)</t>
  </si>
  <si>
    <t>Обслуживание системы электроснабжения (электрик)</t>
  </si>
  <si>
    <t>Уборка территории (дворник)</t>
  </si>
  <si>
    <t>Налоги на фонд заработной платы(22%+0,2%)</t>
  </si>
  <si>
    <t>Итого по тарифу (площадь х тариф):</t>
  </si>
  <si>
    <t>Расходные материалы ( канцтовары, оргтехника)</t>
  </si>
  <si>
    <t>Обслуживание здания (специалист, работа по договору)</t>
  </si>
  <si>
    <t>руб./12 мес.</t>
  </si>
  <si>
    <t>Диспетчеризация,  техник-смотритель</t>
  </si>
  <si>
    <t>Паспортное обслуживание</t>
  </si>
  <si>
    <t>Техническое диагностирование лифтов  ( 1 раз в год)</t>
  </si>
  <si>
    <t>Спецодежда, песок, реагенты</t>
  </si>
  <si>
    <t>Расходы на связь</t>
  </si>
  <si>
    <t>Подготовка к отопительному сезону. Опрессовка системы отопления</t>
  </si>
  <si>
    <t>Транспортные расходы</t>
  </si>
  <si>
    <t>Вознаграждение правления ТСЖ</t>
  </si>
  <si>
    <t>Работы и материалы для текущего ремонта дома     (краски, сухие смеси ,крепеж и прочее)</t>
  </si>
  <si>
    <t xml:space="preserve">руб. на /м2 в месяц </t>
  </si>
  <si>
    <t>Смета доходов и расходов ТСЖ «Солнечный Город» на 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</si>
</sst>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u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1" fillId="0" borderId="2" xfId="0" applyNumberFormat="1" applyFont="1" applyBorder="1" applyAlignment="1">
      <alignment horizontal="center" vertical="top"/>
    </xf>
    <xf numFmtId="49" fontId="0" fillId="0" borderId="0" xfId="0" applyNumberFormat="1" applyAlignment="1"/>
    <xf numFmtId="0" fontId="3" fillId="0" borderId="14" xfId="0" applyFont="1" applyBorder="1" applyAlignment="1"/>
    <xf numFmtId="49" fontId="1" fillId="0" borderId="2" xfId="0" applyNumberFormat="1" applyFont="1" applyBorder="1" applyAlignment="1"/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wrapText="1"/>
    </xf>
    <xf numFmtId="0" fontId="2" fillId="0" borderId="19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 vertical="top"/>
    </xf>
    <xf numFmtId="0" fontId="6" fillId="0" borderId="15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/>
    </xf>
    <xf numFmtId="0" fontId="3" fillId="7" borderId="8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7" borderId="5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7" borderId="5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3" fillId="5" borderId="5" xfId="0" applyFont="1" applyFill="1" applyBorder="1" applyAlignment="1">
      <alignment horizontal="center" vertical="top" wrapText="1"/>
    </xf>
    <xf numFmtId="164" fontId="3" fillId="5" borderId="5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164" fontId="3" fillId="5" borderId="5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top" wrapText="1"/>
    </xf>
    <xf numFmtId="164" fontId="3" fillId="5" borderId="5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/>
    </xf>
    <xf numFmtId="0" fontId="6" fillId="0" borderId="8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49" fontId="3" fillId="0" borderId="9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right"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right" vertical="top" wrapText="1"/>
    </xf>
    <xf numFmtId="0" fontId="4" fillId="0" borderId="5" xfId="0" applyFont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abSelected="1" topLeftCell="A58" zoomScaleNormal="100" workbookViewId="0">
      <selection activeCell="J7" sqref="J7"/>
    </sheetView>
  </sheetViews>
  <sheetFormatPr defaultRowHeight="15" x14ac:dyDescent="0.25"/>
  <cols>
    <col min="1" max="1" width="5.28515625" style="2" customWidth="1"/>
    <col min="2" max="2" width="29.42578125" customWidth="1"/>
    <col min="3" max="7" width="23.28515625" customWidth="1"/>
  </cols>
  <sheetData>
    <row r="1" spans="1:7" ht="25.5" customHeight="1" thickBot="1" x14ac:dyDescent="0.35">
      <c r="A1" s="17" t="s">
        <v>91</v>
      </c>
      <c r="B1" s="17"/>
      <c r="C1" s="17"/>
      <c r="D1" s="17"/>
      <c r="E1" s="17"/>
      <c r="F1" s="17"/>
      <c r="G1" s="18"/>
    </row>
    <row r="2" spans="1:7" ht="27" customHeight="1" thickBot="1" x14ac:dyDescent="0.3">
      <c r="A2" s="9" t="s">
        <v>0</v>
      </c>
      <c r="B2" s="10" t="s">
        <v>1</v>
      </c>
      <c r="C2" s="14" t="s">
        <v>3</v>
      </c>
      <c r="D2" s="15"/>
      <c r="E2" s="15"/>
      <c r="F2" s="16"/>
      <c r="G2" s="11" t="s">
        <v>2</v>
      </c>
    </row>
    <row r="3" spans="1:7" ht="15.75" hidden="1" customHeight="1" thickBot="1" x14ac:dyDescent="0.3">
      <c r="A3" s="4"/>
      <c r="B3" s="3"/>
      <c r="C3" s="5" t="s">
        <v>4</v>
      </c>
      <c r="D3" s="5" t="s">
        <v>5</v>
      </c>
      <c r="E3" s="5" t="s">
        <v>6</v>
      </c>
      <c r="F3" s="6" t="s">
        <v>7</v>
      </c>
      <c r="G3" s="7"/>
    </row>
    <row r="4" spans="1:7" ht="15.75" thickBot="1" x14ac:dyDescent="0.3">
      <c r="A4" s="1"/>
      <c r="B4" s="3"/>
      <c r="C4" s="12" t="s">
        <v>4</v>
      </c>
      <c r="D4" s="12" t="s">
        <v>5</v>
      </c>
      <c r="E4" s="12" t="s">
        <v>80</v>
      </c>
      <c r="F4" s="13" t="s">
        <v>90</v>
      </c>
      <c r="G4" s="8"/>
    </row>
    <row r="5" spans="1:7" ht="26.25" thickBot="1" x14ac:dyDescent="0.3">
      <c r="A5" s="19" t="s">
        <v>62</v>
      </c>
      <c r="B5" s="20" t="s">
        <v>71</v>
      </c>
      <c r="C5" s="21"/>
      <c r="D5" s="22"/>
      <c r="E5" s="21"/>
      <c r="F5" s="22"/>
      <c r="G5" s="23"/>
    </row>
    <row r="6" spans="1:7" ht="26.25" thickBot="1" x14ac:dyDescent="0.3">
      <c r="A6" s="24" t="s">
        <v>33</v>
      </c>
      <c r="B6" s="25" t="s">
        <v>79</v>
      </c>
      <c r="C6" s="26">
        <v>4000</v>
      </c>
      <c r="D6" s="27">
        <v>12</v>
      </c>
      <c r="E6" s="26">
        <f>C6*D6</f>
        <v>48000</v>
      </c>
      <c r="F6" s="28"/>
      <c r="G6" s="26">
        <v>48000</v>
      </c>
    </row>
    <row r="7" spans="1:7" ht="15.75" thickBot="1" x14ac:dyDescent="0.3">
      <c r="A7" s="24" t="s">
        <v>34</v>
      </c>
      <c r="B7" s="29" t="s">
        <v>85</v>
      </c>
      <c r="C7" s="30">
        <v>2000</v>
      </c>
      <c r="D7" s="30">
        <v>12</v>
      </c>
      <c r="E7" s="26">
        <f t="shared" ref="E7:E8" si="0">C7*D7</f>
        <v>24000</v>
      </c>
      <c r="F7" s="30"/>
      <c r="G7" s="31">
        <v>24000</v>
      </c>
    </row>
    <row r="8" spans="1:7" ht="26.25" thickBot="1" x14ac:dyDescent="0.3">
      <c r="A8" s="24" t="s">
        <v>35</v>
      </c>
      <c r="B8" s="32" t="s">
        <v>8</v>
      </c>
      <c r="C8" s="30">
        <v>1000</v>
      </c>
      <c r="D8" s="30">
        <v>12</v>
      </c>
      <c r="E8" s="26">
        <f t="shared" si="0"/>
        <v>12000</v>
      </c>
      <c r="F8" s="30"/>
      <c r="G8" s="31">
        <v>12000</v>
      </c>
    </row>
    <row r="9" spans="1:7" ht="15.75" thickBot="1" x14ac:dyDescent="0.3">
      <c r="A9" s="33" t="s">
        <v>9</v>
      </c>
      <c r="B9" s="34"/>
      <c r="C9" s="35">
        <f>C6+C7+C8</f>
        <v>7000</v>
      </c>
      <c r="D9" s="35"/>
      <c r="E9" s="35">
        <f>SUM(E6:E8)</f>
        <v>84000</v>
      </c>
      <c r="F9" s="36">
        <f>C9*F61/C60</f>
        <v>0.55291386613666704</v>
      </c>
      <c r="G9" s="35">
        <v>84000</v>
      </c>
    </row>
    <row r="10" spans="1:7" ht="15.75" thickBot="1" x14ac:dyDescent="0.3">
      <c r="A10" s="24">
        <v>2</v>
      </c>
      <c r="B10" s="37" t="s">
        <v>10</v>
      </c>
      <c r="C10" s="38"/>
      <c r="D10" s="38"/>
      <c r="E10" s="38"/>
      <c r="F10" s="38"/>
      <c r="G10" s="39"/>
    </row>
    <row r="11" spans="1:7" ht="51.75" thickBot="1" x14ac:dyDescent="0.3">
      <c r="A11" s="24" t="s">
        <v>36</v>
      </c>
      <c r="B11" s="32" t="s">
        <v>89</v>
      </c>
      <c r="C11" s="30">
        <v>25000</v>
      </c>
      <c r="D11" s="30">
        <v>12</v>
      </c>
      <c r="E11" s="30">
        <f>C11*D11</f>
        <v>300000</v>
      </c>
      <c r="F11" s="30"/>
      <c r="G11" s="40">
        <v>360000</v>
      </c>
    </row>
    <row r="12" spans="1:7" ht="15.75" thickBot="1" x14ac:dyDescent="0.3">
      <c r="A12" s="33" t="s">
        <v>9</v>
      </c>
      <c r="B12" s="34"/>
      <c r="C12" s="35">
        <f>C11</f>
        <v>25000</v>
      </c>
      <c r="D12" s="35"/>
      <c r="E12" s="35">
        <f>E11</f>
        <v>300000</v>
      </c>
      <c r="F12" s="41">
        <f>C12*F61/C60</f>
        <v>1.974692379059525</v>
      </c>
      <c r="G12" s="35">
        <v>360000</v>
      </c>
    </row>
    <row r="13" spans="1:7" ht="15.75" thickBot="1" x14ac:dyDescent="0.3">
      <c r="A13" s="24">
        <v>3</v>
      </c>
      <c r="B13" s="37" t="s">
        <v>11</v>
      </c>
      <c r="C13" s="38"/>
      <c r="D13" s="38"/>
      <c r="E13" s="38"/>
      <c r="F13" s="38"/>
      <c r="G13" s="39"/>
    </row>
    <row r="14" spans="1:7" ht="15.75" thickBot="1" x14ac:dyDescent="0.3">
      <c r="A14" s="24" t="s">
        <v>37</v>
      </c>
      <c r="B14" s="32" t="s">
        <v>75</v>
      </c>
      <c r="C14" s="30">
        <v>20000</v>
      </c>
      <c r="D14" s="30">
        <v>12</v>
      </c>
      <c r="E14" s="30">
        <f>C14*D14</f>
        <v>240000</v>
      </c>
      <c r="F14" s="30"/>
      <c r="G14" s="30">
        <v>240000</v>
      </c>
    </row>
    <row r="15" spans="1:7" ht="39" thickBot="1" x14ac:dyDescent="0.3">
      <c r="A15" s="24" t="s">
        <v>38</v>
      </c>
      <c r="B15" s="32" t="s">
        <v>12</v>
      </c>
      <c r="C15" s="30">
        <v>4000</v>
      </c>
      <c r="D15" s="30">
        <v>12</v>
      </c>
      <c r="E15" s="30">
        <f t="shared" ref="E15:E17" si="1">C15*D15</f>
        <v>48000</v>
      </c>
      <c r="F15" s="30"/>
      <c r="G15" s="30">
        <v>48000</v>
      </c>
    </row>
    <row r="16" spans="1:7" ht="39" thickBot="1" x14ac:dyDescent="0.3">
      <c r="A16" s="24" t="s">
        <v>39</v>
      </c>
      <c r="B16" s="32" t="s">
        <v>13</v>
      </c>
      <c r="C16" s="30">
        <v>2000</v>
      </c>
      <c r="D16" s="30">
        <v>12</v>
      </c>
      <c r="E16" s="30">
        <f t="shared" si="1"/>
        <v>24000</v>
      </c>
      <c r="F16" s="30"/>
      <c r="G16" s="30">
        <v>36000</v>
      </c>
    </row>
    <row r="17" spans="1:7" ht="15.75" thickBot="1" x14ac:dyDescent="0.3">
      <c r="A17" s="24" t="s">
        <v>40</v>
      </c>
      <c r="B17" s="32" t="s">
        <v>84</v>
      </c>
      <c r="C17" s="30">
        <v>1000</v>
      </c>
      <c r="D17" s="30">
        <v>12</v>
      </c>
      <c r="E17" s="30">
        <f t="shared" si="1"/>
        <v>12000</v>
      </c>
      <c r="F17" s="30"/>
      <c r="G17" s="30">
        <v>12000</v>
      </c>
    </row>
    <row r="18" spans="1:7" ht="15.75" thickBot="1" x14ac:dyDescent="0.3">
      <c r="A18" s="24"/>
      <c r="B18" s="42" t="s">
        <v>9</v>
      </c>
      <c r="C18" s="35">
        <f>SUM(C14:C17)</f>
        <v>27000</v>
      </c>
      <c r="D18" s="35"/>
      <c r="E18" s="35">
        <f>SUM(E14:E17)</f>
        <v>324000</v>
      </c>
      <c r="F18" s="43">
        <f>C18*F61/C60</f>
        <v>2.132667769384287</v>
      </c>
      <c r="G18" s="35">
        <f>SUM(G14:G17)</f>
        <v>336000</v>
      </c>
    </row>
    <row r="19" spans="1:7" x14ac:dyDescent="0.25">
      <c r="A19" s="44">
        <v>4</v>
      </c>
      <c r="B19" s="45" t="s">
        <v>14</v>
      </c>
      <c r="C19" s="46"/>
      <c r="D19" s="46"/>
      <c r="E19" s="46"/>
      <c r="F19" s="46"/>
      <c r="G19" s="47"/>
    </row>
    <row r="20" spans="1:7" ht="15.75" thickBot="1" x14ac:dyDescent="0.3">
      <c r="A20" s="48"/>
      <c r="B20" s="49" t="s">
        <v>32</v>
      </c>
      <c r="C20" s="50"/>
      <c r="D20" s="50"/>
      <c r="E20" s="50"/>
      <c r="F20" s="50"/>
      <c r="G20" s="51"/>
    </row>
    <row r="21" spans="1:7" ht="15.75" thickBot="1" x14ac:dyDescent="0.3">
      <c r="A21" s="24" t="s">
        <v>41</v>
      </c>
      <c r="B21" s="32" t="s">
        <v>15</v>
      </c>
      <c r="C21" s="30">
        <v>20000</v>
      </c>
      <c r="D21" s="30">
        <v>12</v>
      </c>
      <c r="E21" s="30">
        <f>C21*D21</f>
        <v>240000</v>
      </c>
      <c r="F21" s="30"/>
      <c r="G21" s="30">
        <v>240000</v>
      </c>
    </row>
    <row r="22" spans="1:7" ht="39" thickBot="1" x14ac:dyDescent="0.3">
      <c r="A22" s="24" t="s">
        <v>42</v>
      </c>
      <c r="B22" s="32" t="s">
        <v>16</v>
      </c>
      <c r="C22" s="30">
        <v>1000</v>
      </c>
      <c r="D22" s="30">
        <v>12</v>
      </c>
      <c r="E22" s="30">
        <f>C22*D22</f>
        <v>12000</v>
      </c>
      <c r="F22" s="30"/>
      <c r="G22" s="30">
        <v>24000</v>
      </c>
    </row>
    <row r="23" spans="1:7" ht="15.75" thickBot="1" x14ac:dyDescent="0.3">
      <c r="A23" s="24"/>
      <c r="B23" s="42" t="s">
        <v>9</v>
      </c>
      <c r="C23" s="35">
        <f>SUM(C21:C22)</f>
        <v>21000</v>
      </c>
      <c r="D23" s="35"/>
      <c r="E23" s="35">
        <f>SUM(E21:E22)</f>
        <v>252000</v>
      </c>
      <c r="F23" s="43">
        <f>C23*F61/C60</f>
        <v>1.6587415984100011</v>
      </c>
      <c r="G23" s="35">
        <f>SUM(G21:G22)</f>
        <v>264000</v>
      </c>
    </row>
    <row r="24" spans="1:7" x14ac:dyDescent="0.25">
      <c r="A24" s="44">
        <v>5</v>
      </c>
      <c r="B24" s="45" t="s">
        <v>17</v>
      </c>
      <c r="C24" s="46"/>
      <c r="D24" s="46"/>
      <c r="E24" s="46"/>
      <c r="F24" s="46"/>
      <c r="G24" s="47"/>
    </row>
    <row r="25" spans="1:7" ht="15.75" thickBot="1" x14ac:dyDescent="0.3">
      <c r="A25" s="48"/>
      <c r="B25" s="49" t="s">
        <v>18</v>
      </c>
      <c r="C25" s="50"/>
      <c r="D25" s="50"/>
      <c r="E25" s="50"/>
      <c r="F25" s="50"/>
      <c r="G25" s="51"/>
    </row>
    <row r="26" spans="1:7" ht="26.25" thickBot="1" x14ac:dyDescent="0.3">
      <c r="A26" s="24" t="s">
        <v>43</v>
      </c>
      <c r="B26" s="32" t="s">
        <v>19</v>
      </c>
      <c r="C26" s="30">
        <v>10000</v>
      </c>
      <c r="D26" s="30">
        <v>12</v>
      </c>
      <c r="E26" s="30">
        <f>C26*D26</f>
        <v>120000</v>
      </c>
      <c r="F26" s="30"/>
      <c r="G26" s="30">
        <v>120000</v>
      </c>
    </row>
    <row r="27" spans="1:7" ht="39" thickBot="1" x14ac:dyDescent="0.3">
      <c r="A27" s="24" t="s">
        <v>44</v>
      </c>
      <c r="B27" s="32" t="s">
        <v>73</v>
      </c>
      <c r="C27" s="30">
        <v>25000</v>
      </c>
      <c r="D27" s="30">
        <v>12</v>
      </c>
      <c r="E27" s="30">
        <f t="shared" ref="E27:E30" si="2">C27*D27</f>
        <v>300000</v>
      </c>
      <c r="F27" s="30"/>
      <c r="G27" s="30">
        <v>300000</v>
      </c>
    </row>
    <row r="28" spans="1:7" ht="26.25" thickBot="1" x14ac:dyDescent="0.3">
      <c r="A28" s="24" t="s">
        <v>45</v>
      </c>
      <c r="B28" s="32" t="s">
        <v>74</v>
      </c>
      <c r="C28" s="30">
        <v>15600</v>
      </c>
      <c r="D28" s="30">
        <v>12</v>
      </c>
      <c r="E28" s="30">
        <f t="shared" si="2"/>
        <v>187200</v>
      </c>
      <c r="F28" s="30"/>
      <c r="G28" s="30">
        <v>187200</v>
      </c>
    </row>
    <row r="29" spans="1:7" ht="39" thickBot="1" x14ac:dyDescent="0.3">
      <c r="A29" s="24" t="s">
        <v>46</v>
      </c>
      <c r="B29" s="32" t="s">
        <v>86</v>
      </c>
      <c r="C29" s="30">
        <v>4700</v>
      </c>
      <c r="D29" s="30">
        <v>12</v>
      </c>
      <c r="E29" s="30">
        <f t="shared" si="2"/>
        <v>56400</v>
      </c>
      <c r="F29" s="30"/>
      <c r="G29" s="30">
        <v>56400</v>
      </c>
    </row>
    <row r="30" spans="1:7" ht="39" thickBot="1" x14ac:dyDescent="0.3">
      <c r="A30" s="24" t="s">
        <v>47</v>
      </c>
      <c r="B30" s="32" t="s">
        <v>20</v>
      </c>
      <c r="C30" s="30">
        <v>5000</v>
      </c>
      <c r="D30" s="30">
        <v>12</v>
      </c>
      <c r="E30" s="30">
        <f t="shared" si="2"/>
        <v>60000</v>
      </c>
      <c r="F30" s="30"/>
      <c r="G30" s="30">
        <v>60000</v>
      </c>
    </row>
    <row r="31" spans="1:7" ht="15.75" thickBot="1" x14ac:dyDescent="0.3">
      <c r="A31" s="24"/>
      <c r="B31" s="42" t="s">
        <v>9</v>
      </c>
      <c r="C31" s="35">
        <f>SUM(C26:C30)</f>
        <v>60300</v>
      </c>
      <c r="D31" s="35"/>
      <c r="E31" s="35">
        <f>SUM(E26:E30)</f>
        <v>723600</v>
      </c>
      <c r="F31" s="43">
        <f>C31*F61/C60</f>
        <v>4.7629580182915747</v>
      </c>
      <c r="G31" s="35">
        <f>SUM(G26:G30)</f>
        <v>723600</v>
      </c>
    </row>
    <row r="32" spans="1:7" ht="15.75" thickBot="1" x14ac:dyDescent="0.3">
      <c r="A32" s="24">
        <v>6</v>
      </c>
      <c r="B32" s="37" t="s">
        <v>21</v>
      </c>
      <c r="C32" s="38"/>
      <c r="D32" s="38"/>
      <c r="E32" s="38"/>
      <c r="F32" s="38"/>
      <c r="G32" s="39"/>
    </row>
    <row r="33" spans="1:7" ht="26.25" thickBot="1" x14ac:dyDescent="0.3">
      <c r="A33" s="24" t="s">
        <v>48</v>
      </c>
      <c r="B33" s="32" t="s">
        <v>22</v>
      </c>
      <c r="C33" s="30">
        <v>42000</v>
      </c>
      <c r="D33" s="30">
        <v>12</v>
      </c>
      <c r="E33" s="30">
        <f>C33*D33</f>
        <v>504000</v>
      </c>
      <c r="F33" s="30"/>
      <c r="G33" s="30">
        <v>504000</v>
      </c>
    </row>
    <row r="34" spans="1:7" ht="26.25" thickBot="1" x14ac:dyDescent="0.3">
      <c r="A34" s="24" t="s">
        <v>49</v>
      </c>
      <c r="B34" s="32" t="s">
        <v>83</v>
      </c>
      <c r="C34" s="30">
        <v>4600</v>
      </c>
      <c r="D34" s="30">
        <v>12</v>
      </c>
      <c r="E34" s="30">
        <f t="shared" ref="E34" si="3">C34*D34</f>
        <v>55200</v>
      </c>
      <c r="F34" s="30"/>
      <c r="G34" s="30">
        <v>55200</v>
      </c>
    </row>
    <row r="35" spans="1:7" ht="15.75" thickBot="1" x14ac:dyDescent="0.3">
      <c r="A35" s="24"/>
      <c r="B35" s="42" t="s">
        <v>9</v>
      </c>
      <c r="C35" s="35">
        <f>SUM(C33:C34)</f>
        <v>46600</v>
      </c>
      <c r="D35" s="35"/>
      <c r="E35" s="35">
        <f>SUM(E33:E34)</f>
        <v>559200</v>
      </c>
      <c r="F35" s="43">
        <f>C35*F61/C60</f>
        <v>3.6808265945669549</v>
      </c>
      <c r="G35" s="35">
        <f>SUM(G33:G34)</f>
        <v>559200</v>
      </c>
    </row>
    <row r="36" spans="1:7" x14ac:dyDescent="0.25">
      <c r="A36" s="44">
        <v>7</v>
      </c>
      <c r="B36" s="45" t="s">
        <v>23</v>
      </c>
      <c r="C36" s="46"/>
      <c r="D36" s="46"/>
      <c r="E36" s="46"/>
      <c r="F36" s="46"/>
      <c r="G36" s="47"/>
    </row>
    <row r="37" spans="1:7" x14ac:dyDescent="0.25">
      <c r="A37" s="52"/>
      <c r="B37" s="53" t="s">
        <v>24</v>
      </c>
      <c r="C37" s="54"/>
      <c r="D37" s="54"/>
      <c r="E37" s="54"/>
      <c r="F37" s="54"/>
      <c r="G37" s="55"/>
    </row>
    <row r="38" spans="1:7" ht="15.75" thickBot="1" x14ac:dyDescent="0.3">
      <c r="A38" s="48"/>
      <c r="B38" s="49" t="s">
        <v>25</v>
      </c>
      <c r="C38" s="50"/>
      <c r="D38" s="50"/>
      <c r="E38" s="50"/>
      <c r="F38" s="50"/>
      <c r="G38" s="51"/>
    </row>
    <row r="39" spans="1:7" ht="39" thickBot="1" x14ac:dyDescent="0.3">
      <c r="A39" s="24" t="s">
        <v>50</v>
      </c>
      <c r="B39" s="32" t="s">
        <v>26</v>
      </c>
      <c r="C39" s="30">
        <v>12000</v>
      </c>
      <c r="D39" s="30">
        <v>12</v>
      </c>
      <c r="E39" s="30">
        <f>C39*D39</f>
        <v>144000</v>
      </c>
      <c r="F39" s="30"/>
      <c r="G39" s="30">
        <v>144000</v>
      </c>
    </row>
    <row r="40" spans="1:7" ht="15.75" thickBot="1" x14ac:dyDescent="0.3">
      <c r="A40" s="24"/>
      <c r="B40" s="42" t="s">
        <v>9</v>
      </c>
      <c r="C40" s="35">
        <f>SUM(C39)</f>
        <v>12000</v>
      </c>
      <c r="D40" s="35"/>
      <c r="E40" s="35">
        <f>E39</f>
        <v>144000</v>
      </c>
      <c r="F40" s="43">
        <f>C40*F61/C60</f>
        <v>0.94785234194857204</v>
      </c>
      <c r="G40" s="35">
        <v>144000</v>
      </c>
    </row>
    <row r="41" spans="1:7" x14ac:dyDescent="0.25">
      <c r="A41" s="44">
        <v>8</v>
      </c>
      <c r="B41" s="45" t="s">
        <v>27</v>
      </c>
      <c r="C41" s="46"/>
      <c r="D41" s="46"/>
      <c r="E41" s="46"/>
      <c r="F41" s="46"/>
      <c r="G41" s="47"/>
    </row>
    <row r="42" spans="1:7" ht="15.75" thickBot="1" x14ac:dyDescent="0.3">
      <c r="A42" s="48"/>
      <c r="B42" s="49" t="s">
        <v>28</v>
      </c>
      <c r="C42" s="50"/>
      <c r="D42" s="50"/>
      <c r="E42" s="50"/>
      <c r="F42" s="50"/>
      <c r="G42" s="51"/>
    </row>
    <row r="43" spans="1:7" ht="15.75" thickBot="1" x14ac:dyDescent="0.3">
      <c r="A43" s="24" t="s">
        <v>51</v>
      </c>
      <c r="B43" s="32" t="s">
        <v>29</v>
      </c>
      <c r="C43" s="30">
        <v>33000</v>
      </c>
      <c r="D43" s="30">
        <v>12</v>
      </c>
      <c r="E43" s="30">
        <f>C43*D43</f>
        <v>396000</v>
      </c>
      <c r="F43" s="30"/>
      <c r="G43" s="30">
        <v>396000</v>
      </c>
    </row>
    <row r="44" spans="1:7" ht="15.75" thickBot="1" x14ac:dyDescent="0.3">
      <c r="A44" s="24"/>
      <c r="B44" s="42" t="s">
        <v>9</v>
      </c>
      <c r="C44" s="35">
        <f>SUM(C43)</f>
        <v>33000</v>
      </c>
      <c r="D44" s="35">
        <v>12</v>
      </c>
      <c r="E44" s="35">
        <f>E43</f>
        <v>396000</v>
      </c>
      <c r="F44" s="43">
        <f>C44*F61/C60</f>
        <v>2.6065939403585729</v>
      </c>
      <c r="G44" s="35">
        <f>SUM(G43)</f>
        <v>396000</v>
      </c>
    </row>
    <row r="45" spans="1:7" ht="15.75" thickBot="1" x14ac:dyDescent="0.3">
      <c r="A45" s="24">
        <v>9</v>
      </c>
      <c r="B45" s="56" t="s">
        <v>30</v>
      </c>
      <c r="C45" s="30"/>
      <c r="D45" s="30"/>
      <c r="E45" s="30"/>
      <c r="F45" s="30"/>
      <c r="G45" s="30"/>
    </row>
    <row r="46" spans="1:7" ht="26.25" thickBot="1" x14ac:dyDescent="0.3">
      <c r="A46" s="24" t="s">
        <v>52</v>
      </c>
      <c r="B46" s="32" t="s">
        <v>81</v>
      </c>
      <c r="C46" s="30">
        <v>40000</v>
      </c>
      <c r="D46" s="30">
        <v>12</v>
      </c>
      <c r="E46" s="30">
        <f t="shared" ref="E46:E47" si="4">C46*D46</f>
        <v>480000</v>
      </c>
      <c r="F46" s="30"/>
      <c r="G46" s="30">
        <v>480000</v>
      </c>
    </row>
    <row r="47" spans="1:7" ht="26.25" thickBot="1" x14ac:dyDescent="0.3">
      <c r="A47" s="24" t="s">
        <v>53</v>
      </c>
      <c r="B47" s="32" t="s">
        <v>69</v>
      </c>
      <c r="C47" s="30">
        <v>5500</v>
      </c>
      <c r="D47" s="30">
        <v>12</v>
      </c>
      <c r="E47" s="30">
        <f t="shared" si="4"/>
        <v>66000</v>
      </c>
      <c r="F47" s="30"/>
      <c r="G47" s="30">
        <v>66000</v>
      </c>
    </row>
    <row r="48" spans="1:7" ht="15.75" thickBot="1" x14ac:dyDescent="0.3">
      <c r="A48" s="24"/>
      <c r="B48" s="42" t="s">
        <v>31</v>
      </c>
      <c r="C48" s="35">
        <f>SUM(C46:C47)</f>
        <v>45500</v>
      </c>
      <c r="D48" s="35"/>
      <c r="E48" s="35">
        <f>SUM(E46:E47)</f>
        <v>546000</v>
      </c>
      <c r="F48" s="43">
        <f>C48*F61/C60</f>
        <v>3.5939401298883356</v>
      </c>
      <c r="G48" s="35">
        <f>SUM(G46:G47)</f>
        <v>546000</v>
      </c>
    </row>
    <row r="49" spans="1:7" ht="15.75" thickBot="1" x14ac:dyDescent="0.3">
      <c r="A49" s="24">
        <v>10</v>
      </c>
      <c r="B49" s="57" t="s">
        <v>67</v>
      </c>
      <c r="C49" s="58"/>
      <c r="D49" s="59"/>
      <c r="E49" s="58"/>
      <c r="F49" s="59"/>
      <c r="G49" s="60"/>
    </row>
    <row r="50" spans="1:7" ht="26.25" thickBot="1" x14ac:dyDescent="0.3">
      <c r="A50" s="24" t="s">
        <v>54</v>
      </c>
      <c r="B50" s="32" t="s">
        <v>68</v>
      </c>
      <c r="C50" s="30">
        <v>4000</v>
      </c>
      <c r="D50" s="30">
        <v>12</v>
      </c>
      <c r="E50" s="30">
        <f>C50*D50</f>
        <v>48000</v>
      </c>
      <c r="F50" s="30"/>
      <c r="G50" s="30">
        <v>48000</v>
      </c>
    </row>
    <row r="51" spans="1:7" ht="25.5" customHeight="1" thickBot="1" x14ac:dyDescent="0.3">
      <c r="A51" s="24" t="s">
        <v>54</v>
      </c>
      <c r="B51" s="32" t="s">
        <v>82</v>
      </c>
      <c r="C51" s="30">
        <v>7000</v>
      </c>
      <c r="D51" s="30">
        <v>12</v>
      </c>
      <c r="E51" s="30">
        <f t="shared" ref="E51:E58" si="5">C51*D51</f>
        <v>84000</v>
      </c>
      <c r="F51" s="30"/>
      <c r="G51" s="30">
        <v>84000</v>
      </c>
    </row>
    <row r="52" spans="1:7" ht="15.75" thickBot="1" x14ac:dyDescent="0.3">
      <c r="A52" s="24" t="s">
        <v>55</v>
      </c>
      <c r="B52" s="32" t="s">
        <v>56</v>
      </c>
      <c r="C52" s="30">
        <v>500</v>
      </c>
      <c r="D52" s="30">
        <v>12</v>
      </c>
      <c r="E52" s="30">
        <f t="shared" si="5"/>
        <v>6000</v>
      </c>
      <c r="F52" s="30"/>
      <c r="G52" s="30">
        <v>6000</v>
      </c>
    </row>
    <row r="53" spans="1:7" ht="28.5" customHeight="1" thickBot="1" x14ac:dyDescent="0.3">
      <c r="A53" s="24" t="s">
        <v>57</v>
      </c>
      <c r="B53" s="32" t="s">
        <v>78</v>
      </c>
      <c r="C53" s="30">
        <v>1500</v>
      </c>
      <c r="D53" s="30">
        <v>12</v>
      </c>
      <c r="E53" s="30">
        <f t="shared" si="5"/>
        <v>18000</v>
      </c>
      <c r="F53" s="30"/>
      <c r="G53" s="30">
        <v>18000</v>
      </c>
    </row>
    <row r="54" spans="1:7" ht="15.75" thickBot="1" x14ac:dyDescent="0.3">
      <c r="A54" s="24" t="s">
        <v>58</v>
      </c>
      <c r="B54" s="32" t="s">
        <v>87</v>
      </c>
      <c r="C54" s="30">
        <v>500</v>
      </c>
      <c r="D54" s="30">
        <v>12</v>
      </c>
      <c r="E54" s="30">
        <f t="shared" si="5"/>
        <v>6000</v>
      </c>
      <c r="F54" s="30"/>
      <c r="G54" s="30">
        <v>6000</v>
      </c>
    </row>
    <row r="55" spans="1:7" ht="15.75" thickBot="1" x14ac:dyDescent="0.3">
      <c r="A55" s="24" t="s">
        <v>59</v>
      </c>
      <c r="B55" s="32" t="s">
        <v>88</v>
      </c>
      <c r="C55" s="30">
        <v>55000</v>
      </c>
      <c r="D55" s="30">
        <v>12</v>
      </c>
      <c r="E55" s="30">
        <f t="shared" si="5"/>
        <v>660000</v>
      </c>
      <c r="F55" s="30"/>
      <c r="G55" s="30">
        <v>660000</v>
      </c>
    </row>
    <row r="56" spans="1:7" ht="15.75" thickBot="1" x14ac:dyDescent="0.3">
      <c r="A56" s="24" t="s">
        <v>60</v>
      </c>
      <c r="B56" s="32" t="s">
        <v>61</v>
      </c>
      <c r="C56" s="30">
        <v>32000</v>
      </c>
      <c r="D56" s="30">
        <v>12</v>
      </c>
      <c r="E56" s="30">
        <f t="shared" si="5"/>
        <v>384000</v>
      </c>
      <c r="F56" s="30"/>
      <c r="G56" s="30">
        <v>384000</v>
      </c>
    </row>
    <row r="57" spans="1:7" ht="15.75" thickBot="1" x14ac:dyDescent="0.3">
      <c r="A57" s="24" t="s">
        <v>63</v>
      </c>
      <c r="B57" s="32" t="s">
        <v>64</v>
      </c>
      <c r="C57" s="30">
        <v>12383.3</v>
      </c>
      <c r="D57" s="30">
        <v>12</v>
      </c>
      <c r="E57" s="30">
        <f t="shared" si="5"/>
        <v>148599.59999999998</v>
      </c>
      <c r="F57" s="30"/>
      <c r="G57" s="30">
        <v>148599.6</v>
      </c>
    </row>
    <row r="58" spans="1:7" ht="26.25" thickBot="1" x14ac:dyDescent="0.3">
      <c r="A58" s="24" t="s">
        <v>66</v>
      </c>
      <c r="B58" s="32" t="s">
        <v>76</v>
      </c>
      <c r="C58" s="30">
        <v>47000</v>
      </c>
      <c r="D58" s="30">
        <v>12</v>
      </c>
      <c r="E58" s="30">
        <f t="shared" si="5"/>
        <v>564000</v>
      </c>
      <c r="F58" s="30"/>
      <c r="G58" s="30">
        <v>564000</v>
      </c>
    </row>
    <row r="59" spans="1:7" ht="15.75" thickBot="1" x14ac:dyDescent="0.3">
      <c r="A59" s="24"/>
      <c r="B59" s="42" t="s">
        <v>9</v>
      </c>
      <c r="C59" s="35">
        <f>SUM(C50:C58)</f>
        <v>159883.29999999999</v>
      </c>
      <c r="D59" s="35"/>
      <c r="E59" s="35">
        <f>SUM(E50:E58)</f>
        <v>1918599.6</v>
      </c>
      <c r="F59" s="43">
        <f>C59*F61/C60</f>
        <v>12.628813361955508</v>
      </c>
      <c r="G59" s="35">
        <f>SUM(G50:G58)</f>
        <v>1918599.6</v>
      </c>
    </row>
    <row r="60" spans="1:7" ht="15.75" thickBot="1" x14ac:dyDescent="0.3">
      <c r="A60" s="24"/>
      <c r="B60" s="42" t="s">
        <v>65</v>
      </c>
      <c r="C60" s="61">
        <f>C9+C12+C18+C23+C31+C35+C40+C44+C48+C59</f>
        <v>437283.3</v>
      </c>
      <c r="D60" s="62">
        <v>12</v>
      </c>
      <c r="E60" s="62">
        <f>E9+E12+E18+E23+E31+E35+E40+E44+E48+E59</f>
        <v>5247399.5999999996</v>
      </c>
      <c r="F60" s="62"/>
      <c r="G60" s="62">
        <f>E60</f>
        <v>5247399.5999999996</v>
      </c>
    </row>
    <row r="61" spans="1:7" ht="15.75" thickBot="1" x14ac:dyDescent="0.3">
      <c r="A61" s="24"/>
      <c r="B61" s="63" t="s">
        <v>70</v>
      </c>
      <c r="C61" s="64"/>
      <c r="D61" s="65"/>
      <c r="E61" s="66"/>
      <c r="F61" s="67">
        <v>34.54</v>
      </c>
      <c r="G61" s="30"/>
    </row>
    <row r="62" spans="1:7" ht="15.75" thickBot="1" x14ac:dyDescent="0.3">
      <c r="A62" s="24"/>
      <c r="B62" s="30"/>
      <c r="C62" s="30"/>
      <c r="D62" s="30"/>
      <c r="E62" s="30"/>
      <c r="F62" s="30"/>
      <c r="G62" s="30"/>
    </row>
    <row r="63" spans="1:7" ht="15.75" thickBot="1" x14ac:dyDescent="0.3">
      <c r="A63" s="24"/>
      <c r="B63" s="30"/>
      <c r="C63" s="30"/>
      <c r="D63" s="30"/>
      <c r="E63" s="30"/>
      <c r="F63" s="30"/>
      <c r="G63" s="30"/>
    </row>
    <row r="64" spans="1:7" ht="15.75" thickBot="1" x14ac:dyDescent="0.3">
      <c r="A64" s="24"/>
      <c r="B64" s="30"/>
      <c r="C64" s="30"/>
      <c r="D64" s="30"/>
      <c r="E64" s="68" t="s">
        <v>72</v>
      </c>
      <c r="F64" s="69">
        <v>12660.2</v>
      </c>
      <c r="G64" s="70">
        <v>12660.2</v>
      </c>
    </row>
    <row r="65" spans="1:7" ht="26.25" thickBot="1" x14ac:dyDescent="0.3">
      <c r="A65" s="24"/>
      <c r="B65" s="30"/>
      <c r="C65" s="30"/>
      <c r="D65" s="30"/>
      <c r="E65" s="68" t="s">
        <v>77</v>
      </c>
      <c r="F65" s="69">
        <v>437283.3</v>
      </c>
      <c r="G65" s="69">
        <v>437283.3</v>
      </c>
    </row>
  </sheetData>
  <mergeCells count="23">
    <mergeCell ref="B19:G19"/>
    <mergeCell ref="B20:G20"/>
    <mergeCell ref="C61:E61"/>
    <mergeCell ref="C5:G5"/>
    <mergeCell ref="A41:A42"/>
    <mergeCell ref="B41:G41"/>
    <mergeCell ref="B42:G42"/>
    <mergeCell ref="C2:F2"/>
    <mergeCell ref="A9:B9"/>
    <mergeCell ref="A1:G1"/>
    <mergeCell ref="B49:G49"/>
    <mergeCell ref="A24:A25"/>
    <mergeCell ref="B24:G24"/>
    <mergeCell ref="B25:G25"/>
    <mergeCell ref="B32:G32"/>
    <mergeCell ref="A36:A38"/>
    <mergeCell ref="B36:G36"/>
    <mergeCell ref="B37:G37"/>
    <mergeCell ref="B38:G38"/>
    <mergeCell ref="B10:G10"/>
    <mergeCell ref="A12:B12"/>
    <mergeCell ref="B13:G13"/>
    <mergeCell ref="A19:A20"/>
  </mergeCells>
  <pageMargins left="0.70866141732283472" right="0.70866141732283472" top="0.35433070866141736" bottom="0.59055118110236227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2016-09-27T18:41:38Z</dcterms:modified>
</cp:coreProperties>
</file>